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B 2016\3. MARKETING\5. Strona www\www 2016\do działu Do Pobrania\ok\"/>
    </mc:Choice>
  </mc:AlternateContent>
  <workbookProtection workbookAlgorithmName="SHA-512" workbookHashValue="xxwaZc1O0Ldm0VOEClVeEQkGVurlK6/H3Oq5JFQiZltBP3lTmdecx0Kq9jr8RN1N/ILMIzTX5GBOfht23ReS/Q==" workbookSaltValue="Sax+7KV8Mn/Lyc7V30LBNg==" workbookSpinCount="100000" lockStructure="1"/>
  <bookViews>
    <workbookView xWindow="0" yWindow="0" windowWidth="16380" windowHeight="8190" activeTab="2"/>
  </bookViews>
  <sheets>
    <sheet name="DANE WEJŚCIOWE" sheetId="1" r:id="rId1"/>
    <sheet name="WYNIK" sheetId="2" r:id="rId2"/>
    <sheet name="SZKOLENIE" sheetId="3" r:id="rId3"/>
  </sheets>
  <calcPr calcId="152511"/>
</workbook>
</file>

<file path=xl/calcChain.xml><?xml version="1.0" encoding="utf-8"?>
<calcChain xmlns="http://schemas.openxmlformats.org/spreadsheetml/2006/main">
  <c r="D13" i="1" l="1"/>
  <c r="E13" i="1" s="1"/>
  <c r="F13" i="1" s="1"/>
  <c r="G13" i="1"/>
  <c r="D14" i="1"/>
  <c r="E14" i="1" s="1"/>
  <c r="F14" i="1" s="1"/>
  <c r="G14" i="1"/>
  <c r="D15" i="1"/>
  <c r="E15" i="1" s="1"/>
  <c r="F15" i="1" s="1"/>
  <c r="G15" i="1"/>
  <c r="D16" i="1"/>
  <c r="E16" i="1" s="1"/>
  <c r="F16" i="1" s="1"/>
  <c r="G16" i="1"/>
  <c r="D17" i="1"/>
  <c r="E17" i="1" s="1"/>
  <c r="F17" i="1" s="1"/>
  <c r="G17" i="1"/>
  <c r="D18" i="1"/>
  <c r="E18" i="1" s="1"/>
  <c r="F18" i="1" s="1"/>
  <c r="G18" i="1"/>
  <c r="D19" i="1"/>
  <c r="E19" i="1" s="1"/>
  <c r="F19" i="1" s="1"/>
  <c r="G19" i="1"/>
  <c r="D20" i="1"/>
  <c r="E20" i="1" s="1"/>
  <c r="F20" i="1" s="1"/>
  <c r="G20" i="1"/>
  <c r="D21" i="1"/>
  <c r="E21" i="1" s="1"/>
  <c r="F21" i="1" s="1"/>
  <c r="G21" i="1"/>
  <c r="D22" i="1"/>
  <c r="E22" i="1" s="1"/>
  <c r="F22" i="1" s="1"/>
  <c r="G22" i="1"/>
  <c r="D23" i="1"/>
  <c r="E23" i="1" s="1"/>
  <c r="F23" i="1" s="1"/>
  <c r="G23" i="1"/>
  <c r="D24" i="1"/>
  <c r="E24" i="1" s="1"/>
  <c r="F24" i="1" s="1"/>
  <c r="G24" i="1"/>
  <c r="D25" i="1"/>
  <c r="E25" i="1" s="1"/>
  <c r="F25" i="1" s="1"/>
  <c r="G25" i="1"/>
  <c r="D26" i="1"/>
  <c r="E26" i="1" s="1"/>
  <c r="F26" i="1" s="1"/>
  <c r="G26" i="1"/>
  <c r="D27" i="1"/>
  <c r="E27" i="1" s="1"/>
  <c r="F27" i="1" s="1"/>
  <c r="G27" i="1"/>
  <c r="D28" i="1"/>
  <c r="E28" i="1" s="1"/>
  <c r="F28" i="1" s="1"/>
  <c r="G28" i="1"/>
  <c r="H18" i="1" l="1"/>
  <c r="I18" i="1" s="1"/>
  <c r="H19" i="1"/>
  <c r="I19" i="1" s="1"/>
  <c r="J19" i="1" s="1"/>
  <c r="K19" i="1" s="1"/>
  <c r="L19" i="1" s="1"/>
  <c r="H13" i="1"/>
  <c r="I13" i="1" s="1"/>
  <c r="J13" i="1" s="1"/>
  <c r="K13" i="1" s="1"/>
  <c r="L13" i="1" s="1"/>
  <c r="H16" i="1"/>
  <c r="I16" i="1" s="1"/>
  <c r="J16" i="1" s="1"/>
  <c r="K16" i="1" s="1"/>
  <c r="L16" i="1" s="1"/>
  <c r="H15" i="1"/>
  <c r="I15" i="1" s="1"/>
  <c r="F29" i="1"/>
  <c r="B7" i="2" s="1"/>
  <c r="B9" i="2" s="1"/>
  <c r="H20" i="1"/>
  <c r="I20" i="1" s="1"/>
  <c r="J20" i="1" s="1"/>
  <c r="K20" i="1" s="1"/>
  <c r="L20" i="1" s="1"/>
  <c r="H14" i="1"/>
  <c r="I14" i="1" s="1"/>
  <c r="J14" i="1" s="1"/>
  <c r="K14" i="1" s="1"/>
  <c r="L14" i="1" s="1"/>
  <c r="I29" i="1"/>
  <c r="B15" i="2" s="1"/>
  <c r="H17" i="1"/>
  <c r="I17" i="1" s="1"/>
  <c r="J17" i="1" s="1"/>
  <c r="K17" i="1" s="1"/>
  <c r="L17" i="1" s="1"/>
  <c r="J18" i="1"/>
  <c r="K18" i="1" s="1"/>
  <c r="L18" i="1" s="1"/>
  <c r="J15" i="1"/>
  <c r="K15" i="1" s="1"/>
  <c r="L15" i="1" s="1"/>
  <c r="B10" i="2" l="1"/>
  <c r="B12" i="2" s="1"/>
  <c r="B13" i="2" l="1"/>
  <c r="B14" i="2" s="1"/>
  <c r="B16" i="2" s="1"/>
</calcChain>
</file>

<file path=xl/sharedStrings.xml><?xml version="1.0" encoding="utf-8"?>
<sst xmlns="http://schemas.openxmlformats.org/spreadsheetml/2006/main" count="89" uniqueCount="88">
  <si>
    <t>NIEPEWNOŚĆ POBIERANIA PRÓBKI</t>
  </si>
  <si>
    <t xml:space="preserve">średnia </t>
  </si>
  <si>
    <t>a-średnia</t>
  </si>
  <si>
    <t>(a-średnia)^2</t>
  </si>
  <si>
    <t>a+b</t>
  </si>
  <si>
    <t>1+1 itd.</t>
  </si>
  <si>
    <t>średnia z serii</t>
  </si>
  <si>
    <t>(średnia-średnia z serii)</t>
  </si>
  <si>
    <t>(średnia-średnia z serii)^2</t>
  </si>
  <si>
    <t>SUMA:</t>
  </si>
  <si>
    <t>SSe:</t>
  </si>
  <si>
    <t>dfe:</t>
  </si>
  <si>
    <t>SSe/dfe:</t>
  </si>
  <si>
    <t>SSs:</t>
  </si>
  <si>
    <t>dfs:</t>
  </si>
  <si>
    <t>SSs/dfs:</t>
  </si>
  <si>
    <t>Wariancja związana z etapem pobierania próbki:</t>
  </si>
  <si>
    <t>Odchylenie standardowe pobierania próbki</t>
  </si>
  <si>
    <t>Średnia ogólna:</t>
  </si>
  <si>
    <t>Niepewność złożona pobierania próbki [u %]:</t>
  </si>
  <si>
    <t>Próbka pierwotna 1.1</t>
  </si>
  <si>
    <t>Próbka pierwotna 1.2</t>
  </si>
  <si>
    <t>Próbka pierwotna 2.1</t>
  </si>
  <si>
    <t>Próbka pierwotna 3.1</t>
  </si>
  <si>
    <t>Próbka pierwotna 4.1</t>
  </si>
  <si>
    <t>Próbka pierwotna 5.1</t>
  </si>
  <si>
    <t>Próbka pierwotna 6.1</t>
  </si>
  <si>
    <t>Próbka pierwotna 7.1</t>
  </si>
  <si>
    <t>Próbka pierwotna 8.1</t>
  </si>
  <si>
    <t>Próbka pierwotna 2.2</t>
  </si>
  <si>
    <t>Próbka pierwotna 3.2</t>
  </si>
  <si>
    <t>Próbka pierwotna 4.2</t>
  </si>
  <si>
    <t>Próbka pierwotna 5.2</t>
  </si>
  <si>
    <t>Próbka pierwotna 6.2</t>
  </si>
  <si>
    <t>Próbka pierwotna 7.2</t>
  </si>
  <si>
    <t>Próbka pierwotna 8.2</t>
  </si>
  <si>
    <t>Powtórzenie badania próbki 
(w laboratorium)    2</t>
  </si>
  <si>
    <t>Uzupełnij pola o żółtym kolorze tła.</t>
  </si>
  <si>
    <r>
      <t xml:space="preserve">Dokument opracowano w:
</t>
    </r>
    <r>
      <rPr>
        <b/>
        <i/>
        <sz val="8"/>
        <rFont val="Arial CE"/>
        <charset val="238"/>
      </rPr>
      <t>Biuro Naukowo-Techniczne SIGMA</t>
    </r>
    <r>
      <rPr>
        <i/>
        <sz val="8"/>
        <rFont val="Arial CE"/>
        <charset val="238"/>
      </rPr>
      <t xml:space="preserve">
</t>
    </r>
    <r>
      <rPr>
        <b/>
        <i/>
        <sz val="8"/>
        <rFont val="Arial CE"/>
        <charset val="238"/>
      </rPr>
      <t>www.bnt-sigma.pl</t>
    </r>
  </si>
  <si>
    <t>Powtórzenie badania próbki 
(w laboratorium)  
1</t>
  </si>
  <si>
    <t xml:space="preserve">Odczytaj wynik w polu o zielonym kolorze tła w zakładce WYNIK. </t>
  </si>
  <si>
    <t>Mamy nadzieję, że dokument ten będzie pomocy w Twojej pracy. 
Prosimy, używaj go jednak wyłącznie wewnątrz swojej organizacji.</t>
  </si>
  <si>
    <t>Oferta organizacji szkolenia zamkniętego</t>
  </si>
  <si>
    <t>Uczestnicy szkolenia dowiedzą się:</t>
  </si>
  <si>
    <t xml:space="preserve">  PROGRAM RAMOWY SZKOLENIA (1 dzień):</t>
  </si>
  <si>
    <t xml:space="preserve">  PROPONOWANE TERMINY SZKOLENIA: </t>
  </si>
  <si>
    <t xml:space="preserve">  Do uzgodnienia.</t>
  </si>
  <si>
    <r>
      <t xml:space="preserve">  KOSZT ORGANIZACJI SZKOLENIA:</t>
    </r>
    <r>
      <rPr>
        <b/>
        <sz val="12"/>
        <color rgb="FF333333"/>
        <rFont val="Calibri"/>
        <family val="2"/>
        <charset val="238"/>
      </rPr>
      <t xml:space="preserve"> </t>
    </r>
  </si>
  <si>
    <t xml:space="preserve">  3.300 PLN netto (grupa 1-3 osoby)</t>
  </si>
  <si>
    <t xml:space="preserve">  3.600 PLN netto (grupa 4-15 osób)</t>
  </si>
  <si>
    <t xml:space="preserve">  </t>
  </si>
  <si>
    <t xml:space="preserve">  CENA SZKOLENIA OBEJMUJE:</t>
  </si>
  <si>
    <r>
      <t>1.</t>
    </r>
    <r>
      <rPr>
        <sz val="7"/>
        <color rgb="FF1F497D"/>
        <rFont val="Times New Roman"/>
        <family val="1"/>
        <charset val="238"/>
      </rPr>
      <t xml:space="preserve">       </t>
    </r>
    <r>
      <rPr>
        <sz val="12"/>
        <color rgb="FF1F497D"/>
        <rFont val="Georgia"/>
        <family val="1"/>
        <charset val="238"/>
      </rPr>
      <t>Uczestnictwo w szkoleniu dla grupy osób wskazanej powyżej.</t>
    </r>
  </si>
  <si>
    <r>
      <t>2.</t>
    </r>
    <r>
      <rPr>
        <sz val="7"/>
        <color rgb="FF1F497D"/>
        <rFont val="Times New Roman"/>
        <family val="1"/>
        <charset val="238"/>
      </rPr>
      <t xml:space="preserve">      </t>
    </r>
    <r>
      <rPr>
        <sz val="12"/>
        <color rgb="FF1F497D"/>
        <rFont val="Georgia"/>
        <family val="1"/>
        <charset val="238"/>
      </rPr>
      <t>Drukowane materiały szkoleniowe oraz zaświadczenia uczestnictwa w szkoleniu.</t>
    </r>
  </si>
  <si>
    <r>
      <t>3.</t>
    </r>
    <r>
      <rPr>
        <sz val="7"/>
        <color rgb="FF1F497D"/>
        <rFont val="Times New Roman"/>
        <family val="1"/>
        <charset val="238"/>
      </rPr>
      <t xml:space="preserve">      </t>
    </r>
    <r>
      <rPr>
        <sz val="12"/>
        <color rgb="FF1F497D"/>
        <rFont val="Georgia"/>
        <family val="1"/>
        <charset val="238"/>
      </rPr>
      <t>Nieodpłatny dostęp dla osób kontaktowych do usługi konsultingowej „Zadaj pytanie ekspertowi” w okresie 1 roku od terminu szkolenia</t>
    </r>
  </si>
  <si>
    <t xml:space="preserve">  (w ramach posiadanej wiedzy i możliwości,  odpowiadamy drogą mailową na zapytania dotyczące walidacji metod badawczych).</t>
  </si>
  <si>
    <t xml:space="preserve">  WARUNKI PŁATNOŚCI:</t>
  </si>
  <si>
    <r>
      <t xml:space="preserve">  Płatność  na podstawie faktury VAT (VAT 23%) w terminie 30 dni od zakończenia szkolenia</t>
    </r>
    <r>
      <rPr>
        <sz val="12"/>
        <color rgb="FF333333"/>
        <rFont val="Calibri"/>
        <family val="2"/>
        <charset val="238"/>
      </rPr>
      <t>.</t>
    </r>
  </si>
  <si>
    <t xml:space="preserve">  ZAMAWIAJĄCY SZKOLENIE ZOBOWIĄZANY JEST ZAPEWNIĆ:</t>
  </si>
  <si>
    <t xml:space="preserve">  Salę szkoleniową z rzutnikiem multimedialnym (w siedzibie swojej organizacji lub poza nią).</t>
  </si>
  <si>
    <t xml:space="preserve">  OFERTA WAŻNA DO:</t>
  </si>
  <si>
    <t xml:space="preserve">  30 grudnia 2019.</t>
  </si>
  <si>
    <t xml:space="preserve">  SZKOLIMY LABORATOIA BĘDĄCE LIDERAMI W SWOICH DZIEDZINACH:</t>
  </si>
  <si>
    <t xml:space="preserve">  PYTANIA / ZGŁOSZANIA PROPOZCJI TERMINÓW ORGANIZACJI SZKOLENIA:</t>
  </si>
  <si>
    <r>
      <t xml:space="preserve">  Zachęcamy do kontaktu poprzez e-mail:</t>
    </r>
    <r>
      <rPr>
        <b/>
        <sz val="12"/>
        <color rgb="FF1F497D"/>
        <rFont val="Georgia"/>
        <family val="1"/>
        <charset val="238"/>
      </rPr>
      <t xml:space="preserve"> info@bnt-sigma.pl</t>
    </r>
    <r>
      <rPr>
        <sz val="12"/>
        <color rgb="FF1F497D"/>
        <rFont val="Georgia"/>
        <family val="1"/>
        <charset val="238"/>
      </rPr>
      <t xml:space="preserve"> lub telefon: </t>
    </r>
    <r>
      <rPr>
        <b/>
        <sz val="12"/>
        <color rgb="FF1F497D"/>
        <rFont val="Georgia"/>
        <family val="1"/>
        <charset val="238"/>
      </rPr>
      <t>+48 61 624 27 22</t>
    </r>
    <r>
      <rPr>
        <sz val="12"/>
        <color rgb="FF1F497D"/>
        <rFont val="Georgia"/>
        <family val="1"/>
        <charset val="238"/>
      </rPr>
      <t>.</t>
    </r>
  </si>
  <si>
    <t>Serdecznie zachęcamy do skorzystania z naszej oferty szkoleniowej !</t>
  </si>
  <si>
    <t>Szacowanie niepewności pomiaru</t>
  </si>
  <si>
    <t xml:space="preserve">|  W jaki sposób obliczyć poszczególne składniki budżetu niepewności  |  W jaki sposób oszacować niepewność pobierania próbki  |  Jaka powinna być maksymalna akceptowana wielkość niepewności  |  Czy niepewności pomiarowe muszą być zawsze uwzględniane w ocenie zgodności  | </t>
  </si>
  <si>
    <t xml:space="preserve">       i urządzeń pomiarowych; interpretacja tych informacji</t>
  </si>
  <si>
    <r>
      <t>1.</t>
    </r>
    <r>
      <rPr>
        <sz val="7"/>
        <color theme="4" tint="-0.499984740745262"/>
        <rFont val="Times New Roman"/>
        <family val="1"/>
        <charset val="238"/>
      </rPr>
      <t xml:space="preserve">       </t>
    </r>
    <r>
      <rPr>
        <sz val="12"/>
        <color theme="4" tint="-0.499984740745262"/>
        <rFont val="Georgia"/>
        <family val="1"/>
        <charset val="238"/>
      </rPr>
      <t>Niepewność pomiaru a walidacja metody badawczej</t>
    </r>
  </si>
  <si>
    <r>
      <t>2.</t>
    </r>
    <r>
      <rPr>
        <sz val="7"/>
        <color theme="4" tint="-0.499984740745262"/>
        <rFont val="Times New Roman"/>
        <family val="1"/>
        <charset val="238"/>
      </rPr>
      <t xml:space="preserve">      </t>
    </r>
    <r>
      <rPr>
        <sz val="12"/>
        <color theme="4" tint="-0.499984740745262"/>
        <rFont val="Georgia"/>
        <family val="1"/>
        <charset val="238"/>
      </rPr>
      <t>Typowe źródła niepewności w pomiarach chemicznych i fizycznych, budżet niepewności</t>
    </r>
  </si>
  <si>
    <r>
      <t>3.</t>
    </r>
    <r>
      <rPr>
        <sz val="7"/>
        <color theme="4" tint="-0.499984740745262"/>
        <rFont val="Times New Roman"/>
        <family val="1"/>
        <charset val="238"/>
      </rPr>
      <t xml:space="preserve">      </t>
    </r>
    <r>
      <rPr>
        <sz val="12"/>
        <color theme="4" tint="-0.499984740745262"/>
        <rFont val="Georgia"/>
        <family val="1"/>
        <charset val="238"/>
      </rPr>
      <t xml:space="preserve">Metody pozyskiwania informacji o ograniczeniach i niepewności stosowanych materiałów </t>
    </r>
  </si>
  <si>
    <r>
      <t>4.</t>
    </r>
    <r>
      <rPr>
        <sz val="7"/>
        <color theme="4" tint="-0.499984740745262"/>
        <rFont val="Times New Roman"/>
        <family val="1"/>
        <charset val="238"/>
      </rPr>
      <t xml:space="preserve">      </t>
    </r>
    <r>
      <rPr>
        <sz val="12"/>
        <color theme="4" tint="-0.499984740745262"/>
        <rFont val="Georgia"/>
        <family val="1"/>
        <charset val="238"/>
      </rPr>
      <t>Błąd pomiaru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</si>
  <si>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Błąd przypadkowy, błąd systematyczny, błąd gruby,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</si>
  <si>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Związek między błędem pomiaru a niepewnością pomiaru;</t>
    </r>
  </si>
  <si>
    <r>
      <t>5.</t>
    </r>
    <r>
      <rPr>
        <sz val="7"/>
        <color theme="4" tint="-0.499984740745262"/>
        <rFont val="Times New Roman"/>
        <family val="1"/>
        <charset val="238"/>
      </rPr>
      <t xml:space="preserve">      </t>
    </r>
    <r>
      <rPr>
        <sz val="12"/>
        <color theme="4" tint="-0.499984740745262"/>
        <rFont val="Georgia"/>
        <family val="1"/>
        <charset val="238"/>
      </rPr>
      <t>Szacowanie niepewności pomiaru - wzory, przykłady obliczeń: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</si>
  <si>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Niepewność standardowa typu A i B,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</si>
  <si>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Niepewność złożona, niepewność względna,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</si>
  <si>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Niepewność rozszerzona,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</si>
  <si>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Akceptowalna maksymalna niepewność pomiarowa;</t>
    </r>
  </si>
  <si>
    <r>
      <t>6.</t>
    </r>
    <r>
      <rPr>
        <sz val="7"/>
        <color theme="4" tint="-0.499984740745262"/>
        <rFont val="Times New Roman"/>
        <family val="1"/>
        <charset val="238"/>
      </rPr>
      <t xml:space="preserve">      </t>
    </r>
    <r>
      <rPr>
        <sz val="12"/>
        <color theme="4" tint="-0.499984740745262"/>
        <rFont val="Georgia"/>
        <family val="1"/>
        <charset val="238"/>
      </rPr>
      <t>Niepewność pomiaru w analizie chromatograficznej – przykłady obliczeń</t>
    </r>
  </si>
  <si>
    <r>
      <t>7.</t>
    </r>
    <r>
      <rPr>
        <sz val="7"/>
        <color theme="4" tint="-0.499984740745262"/>
        <rFont val="Times New Roman"/>
        <family val="1"/>
        <charset val="238"/>
      </rPr>
      <t xml:space="preserve">      </t>
    </r>
    <r>
      <rPr>
        <sz val="12"/>
        <color theme="4" tint="-0.499984740745262"/>
        <rFont val="Georgia"/>
        <family val="1"/>
        <charset val="238"/>
      </rPr>
      <t>Metodyka szacowania niepewności związanej z etapem pobierania próbki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</si>
  <si>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Podejście teoretyczne vs. empiryczne,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</si>
  <si>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Planowanie eksperymentu (ilość matryc, ilość próbek, ilość powtórzeń),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</si>
  <si>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Przykład obliczeń;</t>
    </r>
  </si>
  <si>
    <r>
      <t>8.</t>
    </r>
    <r>
      <rPr>
        <sz val="7"/>
        <color theme="4" tint="-0.499984740745262"/>
        <rFont val="Times New Roman"/>
        <family val="1"/>
        <charset val="238"/>
      </rPr>
      <t xml:space="preserve">     </t>
    </r>
    <r>
      <rPr>
        <sz val="12"/>
        <color theme="4" tint="-0.499984740745262"/>
        <rFont val="Georgia"/>
        <family val="1"/>
        <charset val="238"/>
      </rPr>
      <t>Wykorzystywanie informacji o niepewności metody w ocenie zgodności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</si>
  <si>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"Dowód zgodności" i "dowód niezgodności”,</t>
    </r>
  </si>
  <si>
    <r>
      <t>·</t>
    </r>
    <r>
      <rPr>
        <sz val="7"/>
        <color theme="4" tint="-0.499984740745262"/>
        <rFont val="Times New Roman"/>
        <family val="1"/>
        <charset val="238"/>
      </rPr>
      <t xml:space="preserve">         </t>
    </r>
    <r>
      <rPr>
        <sz val="12"/>
        <color theme="4" tint="-0.499984740745262"/>
        <rFont val="Georgia"/>
        <family val="1"/>
        <charset val="238"/>
      </rPr>
      <t>Przykład obliczeń.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</si>
</sst>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E+00"/>
  </numFmts>
  <fonts count="32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27"/>
      <name val="Arial CE"/>
      <family val="2"/>
      <charset val="238"/>
    </font>
    <font>
      <i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i/>
      <sz val="8"/>
      <color theme="0" tint="-0.499984740745262"/>
      <name val="Arial CE"/>
      <charset val="238"/>
    </font>
    <font>
      <i/>
      <sz val="8"/>
      <name val="Arial CE"/>
      <charset val="238"/>
    </font>
    <font>
      <b/>
      <i/>
      <sz val="16"/>
      <name val="Arial CE"/>
      <charset val="238"/>
    </font>
    <font>
      <i/>
      <sz val="8"/>
      <color rgb="FFFF0000"/>
      <name val="Arial CE"/>
      <charset val="238"/>
    </font>
    <font>
      <b/>
      <i/>
      <sz val="8"/>
      <name val="Arial CE"/>
      <charset val="238"/>
    </font>
    <font>
      <b/>
      <sz val="14"/>
      <color theme="4" tint="0.39997558519241921"/>
      <name val="Georgia"/>
      <family val="1"/>
      <charset val="238"/>
    </font>
    <font>
      <sz val="24"/>
      <color rgb="FF1F497D"/>
      <name val="Arial Black"/>
      <family val="2"/>
      <charset val="238"/>
    </font>
    <font>
      <sz val="22"/>
      <color rgb="FF1F497D"/>
      <name val="Arial Black"/>
      <family val="2"/>
      <charset val="238"/>
    </font>
    <font>
      <b/>
      <sz val="14"/>
      <color rgb="FF1F497D"/>
      <name val="Georgia"/>
      <family val="1"/>
      <charset val="238"/>
    </font>
    <font>
      <sz val="12"/>
      <color theme="4" tint="-0.499984740745262"/>
      <name val="Georgia"/>
      <family val="1"/>
      <charset val="238"/>
    </font>
    <font>
      <sz val="12"/>
      <color rgb="FF1F497D"/>
      <name val="Georgia"/>
      <family val="1"/>
      <charset val="238"/>
    </font>
    <font>
      <sz val="14"/>
      <color rgb="FFFFFFFF"/>
      <name val="Arial Black"/>
      <family val="2"/>
      <charset val="238"/>
    </font>
    <font>
      <b/>
      <sz val="12"/>
      <color rgb="FF4F81BD"/>
      <name val="Georgia"/>
      <family val="1"/>
      <charset val="238"/>
    </font>
    <font>
      <sz val="10"/>
      <color theme="3"/>
      <name val="Arial CE"/>
      <family val="2"/>
      <charset val="238"/>
    </font>
    <font>
      <sz val="12"/>
      <color theme="3"/>
      <name val="Symbol"/>
      <family val="1"/>
      <charset val="2"/>
    </font>
    <font>
      <b/>
      <sz val="12"/>
      <color rgb="FF333333"/>
      <name val="Calibri"/>
      <family val="2"/>
      <charset val="238"/>
    </font>
    <font>
      <sz val="12"/>
      <name val="Georgia"/>
      <family val="1"/>
      <charset val="238"/>
    </font>
    <font>
      <sz val="7"/>
      <color rgb="FF1F497D"/>
      <name val="Times New Roman"/>
      <family val="1"/>
      <charset val="238"/>
    </font>
    <font>
      <sz val="12"/>
      <color rgb="FF333333"/>
      <name val="Calibri"/>
      <family val="2"/>
      <charset val="238"/>
    </font>
    <font>
      <b/>
      <sz val="12"/>
      <color rgb="FF1F497D"/>
      <name val="Georgia"/>
      <family val="1"/>
      <charset val="238"/>
    </font>
    <font>
      <sz val="12"/>
      <color rgb="FF000000"/>
      <name val="Calibri"/>
      <family val="2"/>
      <charset val="238"/>
    </font>
    <font>
      <b/>
      <i/>
      <sz val="16"/>
      <color rgb="FF1F497D"/>
      <name val="Georgia"/>
      <family val="1"/>
      <charset val="238"/>
    </font>
    <font>
      <sz val="7"/>
      <color theme="4" tint="-0.499984740745262"/>
      <name val="Times New Roman"/>
      <family val="1"/>
      <charset val="238"/>
    </font>
    <font>
      <sz val="10"/>
      <color theme="4" tint="-0.499984740745262"/>
      <name val="Arial CE"/>
      <family val="2"/>
      <charset val="238"/>
    </font>
    <font>
      <sz val="12"/>
      <color theme="4" tint="-0.499984740745262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0" fillId="2" borderId="0" xfId="0" applyFont="1" applyFill="1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164" fontId="3" fillId="2" borderId="0" xfId="0" applyNumberFormat="1" applyFont="1" applyFill="1" applyBorder="1"/>
    <xf numFmtId="164" fontId="3" fillId="2" borderId="0" xfId="0" applyNumberFormat="1" applyFont="1" applyFill="1"/>
    <xf numFmtId="0" fontId="0" fillId="4" borderId="1" xfId="0" applyFill="1" applyBorder="1"/>
    <xf numFmtId="0" fontId="5" fillId="4" borderId="2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164" fontId="0" fillId="3" borderId="8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7" xfId="0" applyFont="1" applyFill="1" applyBorder="1"/>
    <xf numFmtId="164" fontId="0" fillId="4" borderId="3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164" fontId="0" fillId="4" borderId="6" xfId="0" applyNumberFormat="1" applyFont="1" applyFill="1" applyBorder="1" applyAlignment="1">
      <alignment horizontal="center"/>
    </xf>
    <xf numFmtId="165" fontId="0" fillId="4" borderId="11" xfId="0" applyNumberFormat="1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0" fillId="8" borderId="0" xfId="0" applyFill="1"/>
    <xf numFmtId="0" fontId="7" fillId="7" borderId="0" xfId="0" applyFont="1" applyFill="1" applyAlignment="1">
      <alignment horizontal="left" wrapText="1"/>
    </xf>
    <xf numFmtId="0" fontId="7" fillId="7" borderId="0" xfId="0" applyFont="1" applyFill="1" applyAlignment="1">
      <alignment horizontal="left"/>
    </xf>
    <xf numFmtId="0" fontId="0" fillId="4" borderId="1" xfId="0" applyFont="1" applyFill="1" applyBorder="1" applyAlignment="1">
      <alignment wrapText="1"/>
    </xf>
    <xf numFmtId="0" fontId="0" fillId="4" borderId="4" xfId="0" applyFont="1" applyFill="1" applyBorder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2" xfId="0" applyFont="1" applyFill="1" applyBorder="1" applyAlignment="1">
      <alignment wrapText="1"/>
    </xf>
    <xf numFmtId="0" fontId="1" fillId="6" borderId="14" xfId="0" applyFont="1" applyFill="1" applyBorder="1" applyAlignment="1">
      <alignment wrapText="1"/>
    </xf>
    <xf numFmtId="0" fontId="1" fillId="6" borderId="15" xfId="0" applyFont="1" applyFill="1" applyBorder="1" applyAlignment="1">
      <alignment horizontal="center"/>
    </xf>
    <xf numFmtId="0" fontId="0" fillId="7" borderId="0" xfId="0" applyFont="1" applyFill="1"/>
    <xf numFmtId="0" fontId="0" fillId="7" borderId="0" xfId="0" applyFill="1"/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7" fillId="7" borderId="0" xfId="0" applyFont="1" applyFill="1" applyAlignment="1">
      <alignment horizontal="center" wrapText="1"/>
    </xf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 wrapText="1"/>
    </xf>
    <xf numFmtId="0" fontId="7" fillId="7" borderId="0" xfId="0" applyFont="1" applyFill="1" applyAlignment="1">
      <alignment horizontal="left"/>
    </xf>
    <xf numFmtId="0" fontId="8" fillId="7" borderId="0" xfId="0" applyFont="1" applyFill="1" applyAlignment="1">
      <alignment horizontal="left" vertical="center" wrapText="1"/>
    </xf>
    <xf numFmtId="0" fontId="10" fillId="8" borderId="0" xfId="0" applyFont="1" applyFill="1" applyAlignment="1">
      <alignment horizontal="left" wrapText="1"/>
    </xf>
    <xf numFmtId="0" fontId="10" fillId="8" borderId="0" xfId="0" applyFont="1" applyFill="1" applyAlignment="1">
      <alignment horizontal="left"/>
    </xf>
    <xf numFmtId="0" fontId="12" fillId="8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left" vertical="center" wrapText="1"/>
    </xf>
    <xf numFmtId="0" fontId="16" fillId="8" borderId="0" xfId="0" applyFont="1" applyFill="1" applyAlignment="1">
      <alignment horizontal="left" vertical="center" wrapText="1"/>
    </xf>
    <xf numFmtId="0" fontId="17" fillId="8" borderId="0" xfId="0" applyFont="1" applyFill="1" applyAlignment="1">
      <alignment vertical="center" wrapText="1"/>
    </xf>
    <xf numFmtId="0" fontId="18" fillId="8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wrapText="1"/>
    </xf>
    <xf numFmtId="0" fontId="0" fillId="8" borderId="0" xfId="0" applyFill="1" applyAlignment="1">
      <alignment vertical="center"/>
    </xf>
    <xf numFmtId="0" fontId="19" fillId="8" borderId="0" xfId="0" applyFont="1" applyFill="1" applyAlignment="1">
      <alignment vertical="center"/>
    </xf>
    <xf numFmtId="0" fontId="20" fillId="8" borderId="0" xfId="0" applyFont="1" applyFill="1"/>
    <xf numFmtId="0" fontId="21" fillId="8" borderId="0" xfId="0" applyFont="1" applyFill="1" applyAlignment="1">
      <alignment horizontal="left" vertical="center" indent="6"/>
    </xf>
    <xf numFmtId="0" fontId="17" fillId="8" borderId="0" xfId="0" applyFont="1" applyFill="1" applyAlignment="1">
      <alignment vertical="center"/>
    </xf>
    <xf numFmtId="0" fontId="23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center" indent="4"/>
    </xf>
    <xf numFmtId="0" fontId="0" fillId="8" borderId="0" xfId="0" applyFill="1" applyAlignment="1"/>
    <xf numFmtId="0" fontId="27" fillId="8" borderId="0" xfId="0" applyFont="1" applyFill="1" applyAlignment="1">
      <alignment horizontal="justify" vertical="center"/>
    </xf>
    <xf numFmtId="0" fontId="28" fillId="8" borderId="0" xfId="0" applyFont="1" applyFill="1" applyAlignment="1">
      <alignment horizontal="left" vertical="center"/>
    </xf>
    <xf numFmtId="0" fontId="0" fillId="8" borderId="0" xfId="0" applyFill="1" applyAlignment="1">
      <alignment horizontal="left"/>
    </xf>
    <xf numFmtId="0" fontId="30" fillId="8" borderId="0" xfId="0" applyFont="1" applyFill="1"/>
    <xf numFmtId="0" fontId="31" fillId="8" borderId="0" xfId="0" applyFont="1" applyFill="1" applyAlignment="1">
      <alignment horizontal="left" vertical="center" indent="6"/>
    </xf>
    <xf numFmtId="0" fontId="16" fillId="8" borderId="0" xfId="0" applyFont="1" applyFill="1" applyAlignment="1">
      <alignment horizontal="left" vertical="center" indent="4"/>
    </xf>
    <xf numFmtId="0" fontId="16" fillId="8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nt-sigma.p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www.bnt-sigma.pl/szkolenie-niepewnosc-pomiaru?utm_source=plik-niepewnosc-probkowania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1176617</xdr:colOff>
      <xdr:row>4</xdr:row>
      <xdr:rowOff>103080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955676" cy="73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100292</xdr:colOff>
      <xdr:row>4</xdr:row>
      <xdr:rowOff>141179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3957917" cy="750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0</xdr:row>
      <xdr:rowOff>47625</xdr:rowOff>
    </xdr:from>
    <xdr:to>
      <xdr:col>11</xdr:col>
      <xdr:colOff>38101</xdr:colOff>
      <xdr:row>3</xdr:row>
      <xdr:rowOff>104774</xdr:rowOff>
    </xdr:to>
    <xdr:pic>
      <xdr:nvPicPr>
        <xdr:cNvPr id="2" name="Obraz 1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7625"/>
          <a:ext cx="1076326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71</xdr:row>
      <xdr:rowOff>95250</xdr:rowOff>
    </xdr:from>
    <xdr:to>
      <xdr:col>11</xdr:col>
      <xdr:colOff>133350</xdr:colOff>
      <xdr:row>74</xdr:row>
      <xdr:rowOff>66675</xdr:rowOff>
    </xdr:to>
    <xdr:pic>
      <xdr:nvPicPr>
        <xdr:cNvPr id="4" name="Obraz 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25725"/>
          <a:ext cx="6838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147</xdr:row>
      <xdr:rowOff>142875</xdr:rowOff>
    </xdr:from>
    <xdr:to>
      <xdr:col>1</xdr:col>
      <xdr:colOff>323850</xdr:colOff>
      <xdr:row>150</xdr:row>
      <xdr:rowOff>114300</xdr:rowOff>
    </xdr:to>
    <xdr:pic>
      <xdr:nvPicPr>
        <xdr:cNvPr id="5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79725"/>
          <a:ext cx="9334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</xdr:row>
      <xdr:rowOff>190500</xdr:rowOff>
    </xdr:from>
    <xdr:to>
      <xdr:col>3</xdr:col>
      <xdr:colOff>114300</xdr:colOff>
      <xdr:row>13</xdr:row>
      <xdr:rowOff>228600</xdr:rowOff>
    </xdr:to>
    <xdr:pic>
      <xdr:nvPicPr>
        <xdr:cNvPr id="6" name="Obraz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" y="3124200"/>
          <a:ext cx="1924050" cy="1638300"/>
        </a:xfrm>
        <a:prstGeom prst="rect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bnt-sigma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208"/>
  <sheetViews>
    <sheetView showGridLines="0" showRowColHeaders="0" topLeftCell="A13" zoomScaleNormal="100" workbookViewId="0">
      <selection activeCell="E7" sqref="E7"/>
    </sheetView>
  </sheetViews>
  <sheetFormatPr defaultRowHeight="12.75" x14ac:dyDescent="0.2"/>
  <cols>
    <col min="1" max="1" width="41.7109375" customWidth="1"/>
    <col min="2" max="2" width="18" customWidth="1"/>
    <col min="3" max="3" width="17.7109375" customWidth="1"/>
    <col min="4" max="4" width="10.7109375" customWidth="1"/>
    <col min="5" max="5" width="13" customWidth="1"/>
    <col min="6" max="6" width="6.5703125" customWidth="1"/>
    <col min="8" max="8" width="42.28515625" customWidth="1"/>
    <col min="9" max="9" width="22.140625" customWidth="1"/>
    <col min="10" max="10" width="19.7109375" customWidth="1"/>
    <col min="11" max="11" width="47.140625" customWidth="1"/>
    <col min="12" max="12" width="10.5703125" customWidth="1"/>
  </cols>
  <sheetData>
    <row r="1" spans="1:76" s="27" customFormat="1" x14ac:dyDescent="0.2"/>
    <row r="2" spans="1:76" s="27" customFormat="1" x14ac:dyDescent="0.2"/>
    <row r="3" spans="1:76" s="27" customFormat="1" x14ac:dyDescent="0.2"/>
    <row r="4" spans="1:76" s="27" customFormat="1" x14ac:dyDescent="0.2"/>
    <row r="5" spans="1:76" s="27" customFormat="1" x14ac:dyDescent="0.2"/>
    <row r="6" spans="1:76" s="27" customFormat="1" x14ac:dyDescent="0.2"/>
    <row r="7" spans="1:76" s="27" customFormat="1" x14ac:dyDescent="0.2"/>
    <row r="8" spans="1:76" ht="13.5" customHeight="1" x14ac:dyDescent="0.2">
      <c r="A8" s="41" t="s">
        <v>37</v>
      </c>
      <c r="B8" s="41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76" ht="14.25" customHeight="1" x14ac:dyDescent="0.2">
      <c r="A9" s="42" t="s">
        <v>40</v>
      </c>
      <c r="B9" s="42"/>
      <c r="C9" s="4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76" ht="10.5" customHeight="1" thickBot="1" x14ac:dyDescent="0.25">
      <c r="A10" s="25"/>
      <c r="B10" s="26"/>
      <c r="C10" s="2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76" ht="21" thickBot="1" x14ac:dyDescent="0.35">
      <c r="A11" s="38" t="s">
        <v>0</v>
      </c>
      <c r="B11" s="39"/>
      <c r="C11" s="40"/>
      <c r="D11" s="2"/>
      <c r="E11" s="2"/>
      <c r="F11" s="2"/>
      <c r="G11" s="2"/>
      <c r="H11" s="2"/>
      <c r="I11" s="2"/>
      <c r="J11" s="2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76" ht="51" x14ac:dyDescent="0.2">
      <c r="A12" s="10"/>
      <c r="B12" s="11" t="s">
        <v>39</v>
      </c>
      <c r="C12" s="11" t="s">
        <v>36</v>
      </c>
      <c r="D12" s="5" t="s">
        <v>1</v>
      </c>
      <c r="E12" s="5" t="s">
        <v>2</v>
      </c>
      <c r="F12" s="5" t="s">
        <v>3</v>
      </c>
      <c r="G12" s="5" t="s">
        <v>4</v>
      </c>
      <c r="H12" s="5" t="s">
        <v>5</v>
      </c>
      <c r="I12" s="5" t="s">
        <v>6</v>
      </c>
      <c r="J12" s="5" t="s">
        <v>7</v>
      </c>
      <c r="K12" s="5" t="s">
        <v>8</v>
      </c>
      <c r="L12" s="6"/>
      <c r="M12" s="6"/>
      <c r="N12" s="6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76" x14ac:dyDescent="0.2">
      <c r="A13" s="18" t="s">
        <v>20</v>
      </c>
      <c r="B13" s="12">
        <v>1.028</v>
      </c>
      <c r="C13" s="13">
        <v>1.028</v>
      </c>
      <c r="D13" s="5">
        <f t="shared" ref="D13:D28" si="0">AVERAGE(B13:C13)</f>
        <v>1.028</v>
      </c>
      <c r="E13" s="8">
        <f t="shared" ref="E13:E28" si="1">B13-D13</f>
        <v>0</v>
      </c>
      <c r="F13" s="8">
        <f>E13^2</f>
        <v>0</v>
      </c>
      <c r="G13" s="5">
        <f t="shared" ref="G13:G28" si="2">B13+C13</f>
        <v>2.056</v>
      </c>
      <c r="H13" s="5">
        <f>G13+G21</f>
        <v>4.1139999999999999</v>
      </c>
      <c r="I13" s="8">
        <f>H13/4</f>
        <v>1.0285</v>
      </c>
      <c r="J13" s="8">
        <f t="shared" ref="J13:J20" si="3">D13-I13</f>
        <v>-4.9999999999994493E-4</v>
      </c>
      <c r="K13" s="8">
        <f>J13^2</f>
        <v>2.4999999999994493E-7</v>
      </c>
      <c r="L13" s="9">
        <f>4*K13</f>
        <v>9.9999999999977973E-7</v>
      </c>
      <c r="M13" s="6"/>
      <c r="N13" s="6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76" x14ac:dyDescent="0.2">
      <c r="A14" s="18" t="s">
        <v>22</v>
      </c>
      <c r="B14" s="12">
        <v>2.0289999999999999</v>
      </c>
      <c r="C14" s="13">
        <v>2.028</v>
      </c>
      <c r="D14" s="5">
        <f t="shared" si="0"/>
        <v>2.0285000000000002</v>
      </c>
      <c r="E14" s="8">
        <f t="shared" si="1"/>
        <v>4.9999999999972289E-4</v>
      </c>
      <c r="F14" s="8">
        <f t="shared" ref="F14:F28" si="4">E14^2</f>
        <v>2.499999999997229E-7</v>
      </c>
      <c r="G14" s="5">
        <f t="shared" si="2"/>
        <v>4.0570000000000004</v>
      </c>
      <c r="H14" s="5">
        <f t="shared" ref="H14:H20" si="5">G14+G22</f>
        <v>8.1180000000000003</v>
      </c>
      <c r="I14" s="8">
        <f t="shared" ref="I14:I20" si="6">H14/4</f>
        <v>2.0295000000000001</v>
      </c>
      <c r="J14" s="8">
        <f t="shared" si="3"/>
        <v>-9.9999999999988987E-4</v>
      </c>
      <c r="K14" s="8">
        <f t="shared" ref="K14:K20" si="7">J14^2</f>
        <v>9.9999999999977973E-7</v>
      </c>
      <c r="L14" s="9">
        <f t="shared" ref="L14:L20" si="8">4*K14</f>
        <v>3.9999999999991189E-6</v>
      </c>
      <c r="M14" s="6"/>
      <c r="N14" s="6"/>
      <c r="O14" s="6"/>
      <c r="P14" s="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76" x14ac:dyDescent="0.2">
      <c r="A15" s="18" t="s">
        <v>23</v>
      </c>
      <c r="B15" s="12">
        <v>1.325</v>
      </c>
      <c r="C15" s="13">
        <v>1.3260000000000001</v>
      </c>
      <c r="D15" s="5">
        <f t="shared" si="0"/>
        <v>1.3254999999999999</v>
      </c>
      <c r="E15" s="8">
        <f t="shared" si="1"/>
        <v>-4.9999999999994493E-4</v>
      </c>
      <c r="F15" s="8">
        <f t="shared" si="4"/>
        <v>2.4999999999994493E-7</v>
      </c>
      <c r="G15" s="5">
        <f t="shared" si="2"/>
        <v>2.6509999999999998</v>
      </c>
      <c r="H15" s="5">
        <f t="shared" si="5"/>
        <v>5.3040000000000003</v>
      </c>
      <c r="I15" s="8">
        <f t="shared" si="6"/>
        <v>1.3260000000000001</v>
      </c>
      <c r="J15" s="8">
        <f t="shared" si="3"/>
        <v>-5.0000000000016698E-4</v>
      </c>
      <c r="K15" s="8">
        <f t="shared" si="7"/>
        <v>2.5000000000016696E-7</v>
      </c>
      <c r="L15" s="9">
        <f t="shared" si="8"/>
        <v>1.0000000000006678E-6</v>
      </c>
      <c r="M15" s="6"/>
      <c r="N15" s="6"/>
      <c r="O15" s="6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</row>
    <row r="16" spans="1:76" x14ac:dyDescent="0.2">
      <c r="A16" s="18" t="s">
        <v>24</v>
      </c>
      <c r="B16" s="12">
        <v>1.4259999999999999</v>
      </c>
      <c r="C16" s="14">
        <v>1.43</v>
      </c>
      <c r="D16" s="5">
        <f t="shared" si="0"/>
        <v>1.4279999999999999</v>
      </c>
      <c r="E16" s="8">
        <f t="shared" si="1"/>
        <v>-2.0000000000000018E-3</v>
      </c>
      <c r="F16" s="8">
        <f t="shared" si="4"/>
        <v>4.0000000000000074E-6</v>
      </c>
      <c r="G16" s="5">
        <f t="shared" si="2"/>
        <v>2.8559999999999999</v>
      </c>
      <c r="H16" s="5">
        <f t="shared" si="5"/>
        <v>5.7089999999999996</v>
      </c>
      <c r="I16" s="8">
        <f t="shared" si="6"/>
        <v>1.4272499999999999</v>
      </c>
      <c r="J16" s="8">
        <f t="shared" si="3"/>
        <v>7.5000000000002842E-4</v>
      </c>
      <c r="K16" s="8">
        <f t="shared" si="7"/>
        <v>5.6250000000004268E-7</v>
      </c>
      <c r="L16" s="9">
        <f t="shared" si="8"/>
        <v>2.2500000000001707E-6</v>
      </c>
      <c r="M16" s="6"/>
      <c r="N16" s="6"/>
      <c r="O16" s="6"/>
      <c r="P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</row>
    <row r="17" spans="1:76" x14ac:dyDescent="0.2">
      <c r="A17" s="18" t="s">
        <v>25</v>
      </c>
      <c r="B17" s="12">
        <v>1.028</v>
      </c>
      <c r="C17" s="13">
        <v>1.0289999999999999</v>
      </c>
      <c r="D17" s="5">
        <f t="shared" si="0"/>
        <v>1.0285</v>
      </c>
      <c r="E17" s="8">
        <f t="shared" si="1"/>
        <v>-4.9999999999994493E-4</v>
      </c>
      <c r="F17" s="8">
        <f t="shared" si="4"/>
        <v>2.4999999999994493E-7</v>
      </c>
      <c r="G17" s="5">
        <f t="shared" si="2"/>
        <v>2.0569999999999999</v>
      </c>
      <c r="H17" s="5">
        <f t="shared" si="5"/>
        <v>4.1150000000000002</v>
      </c>
      <c r="I17" s="8">
        <f t="shared" si="6"/>
        <v>1.0287500000000001</v>
      </c>
      <c r="J17" s="8">
        <f t="shared" si="3"/>
        <v>-2.5000000000008349E-4</v>
      </c>
      <c r="K17" s="8">
        <f t="shared" si="7"/>
        <v>6.250000000004174E-8</v>
      </c>
      <c r="L17" s="9">
        <f t="shared" si="8"/>
        <v>2.5000000000016696E-7</v>
      </c>
      <c r="M17" s="6"/>
      <c r="N17" s="6"/>
      <c r="O17" s="6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1:76" x14ac:dyDescent="0.2">
      <c r="A18" s="18" t="s">
        <v>26</v>
      </c>
      <c r="B18" s="12">
        <v>1.026</v>
      </c>
      <c r="C18" s="13">
        <v>1.026</v>
      </c>
      <c r="D18" s="5">
        <f t="shared" si="0"/>
        <v>1.026</v>
      </c>
      <c r="E18" s="8">
        <f t="shared" si="1"/>
        <v>0</v>
      </c>
      <c r="F18" s="8">
        <f t="shared" si="4"/>
        <v>0</v>
      </c>
      <c r="G18" s="5">
        <f t="shared" si="2"/>
        <v>2.052</v>
      </c>
      <c r="H18" s="5">
        <f t="shared" si="5"/>
        <v>4.1040000000000001</v>
      </c>
      <c r="I18" s="8">
        <f t="shared" si="6"/>
        <v>1.026</v>
      </c>
      <c r="J18" s="8">
        <f t="shared" si="3"/>
        <v>0</v>
      </c>
      <c r="K18" s="8">
        <f t="shared" si="7"/>
        <v>0</v>
      </c>
      <c r="L18" s="9">
        <f t="shared" si="8"/>
        <v>0</v>
      </c>
      <c r="M18" s="6"/>
      <c r="N18" s="6"/>
      <c r="O18" s="6"/>
      <c r="P18" s="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1:76" x14ac:dyDescent="0.2">
      <c r="A19" s="18" t="s">
        <v>27</v>
      </c>
      <c r="B19" s="12">
        <v>1.028</v>
      </c>
      <c r="C19" s="13">
        <v>1.028</v>
      </c>
      <c r="D19" s="5">
        <f t="shared" si="0"/>
        <v>1.028</v>
      </c>
      <c r="E19" s="8">
        <f t="shared" si="1"/>
        <v>0</v>
      </c>
      <c r="F19" s="8">
        <f t="shared" si="4"/>
        <v>0</v>
      </c>
      <c r="G19" s="5">
        <f t="shared" si="2"/>
        <v>2.056</v>
      </c>
      <c r="H19" s="5">
        <f t="shared" si="5"/>
        <v>4.1120000000000001</v>
      </c>
      <c r="I19" s="8">
        <f t="shared" si="6"/>
        <v>1.028</v>
      </c>
      <c r="J19" s="8">
        <f t="shared" si="3"/>
        <v>0</v>
      </c>
      <c r="K19" s="8">
        <f t="shared" si="7"/>
        <v>0</v>
      </c>
      <c r="L19" s="9">
        <f t="shared" si="8"/>
        <v>0</v>
      </c>
      <c r="M19" s="6"/>
      <c r="N19" s="6"/>
      <c r="O19" s="6"/>
      <c r="P19" s="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1:76" x14ac:dyDescent="0.2">
      <c r="A20" s="18" t="s">
        <v>28</v>
      </c>
      <c r="B20" s="12">
        <v>1.028</v>
      </c>
      <c r="C20" s="13">
        <v>1.028</v>
      </c>
      <c r="D20" s="5">
        <f t="shared" si="0"/>
        <v>1.028</v>
      </c>
      <c r="E20" s="8">
        <f t="shared" si="1"/>
        <v>0</v>
      </c>
      <c r="F20" s="8">
        <f t="shared" si="4"/>
        <v>0</v>
      </c>
      <c r="G20" s="5">
        <f t="shared" si="2"/>
        <v>2.056</v>
      </c>
      <c r="H20" s="5">
        <f t="shared" si="5"/>
        <v>4.1840000000000002</v>
      </c>
      <c r="I20" s="8">
        <f t="shared" si="6"/>
        <v>1.046</v>
      </c>
      <c r="J20" s="8">
        <f t="shared" si="3"/>
        <v>-1.8000000000000016E-2</v>
      </c>
      <c r="K20" s="8">
        <f t="shared" si="7"/>
        <v>3.2400000000000056E-4</v>
      </c>
      <c r="L20" s="9">
        <f t="shared" si="8"/>
        <v>1.2960000000000022E-3</v>
      </c>
      <c r="M20" s="6"/>
      <c r="N20" s="6"/>
      <c r="O20" s="6"/>
      <c r="P20" s="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</row>
    <row r="21" spans="1:76" x14ac:dyDescent="0.2">
      <c r="A21" s="18" t="s">
        <v>21</v>
      </c>
      <c r="B21" s="12">
        <v>1.0289999999999999</v>
      </c>
      <c r="C21" s="13">
        <v>1.0289999999999999</v>
      </c>
      <c r="D21" s="5">
        <f t="shared" si="0"/>
        <v>1.0289999999999999</v>
      </c>
      <c r="E21" s="8">
        <f t="shared" si="1"/>
        <v>0</v>
      </c>
      <c r="F21" s="8">
        <f t="shared" si="4"/>
        <v>0</v>
      </c>
      <c r="G21" s="5">
        <f t="shared" si="2"/>
        <v>2.0579999999999998</v>
      </c>
      <c r="H21" s="5"/>
      <c r="I21" s="5"/>
      <c r="J21" s="8"/>
      <c r="K21" s="5"/>
      <c r="L21" s="6"/>
      <c r="M21" s="6"/>
      <c r="N21" s="6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</row>
    <row r="22" spans="1:76" x14ac:dyDescent="0.2">
      <c r="A22" s="18" t="s">
        <v>29</v>
      </c>
      <c r="B22" s="15">
        <v>2.0299999999999998</v>
      </c>
      <c r="C22" s="13">
        <v>2.0310000000000001</v>
      </c>
      <c r="D22" s="5">
        <f t="shared" si="0"/>
        <v>2.0305</v>
      </c>
      <c r="E22" s="8">
        <f t="shared" si="1"/>
        <v>-5.0000000000016698E-4</v>
      </c>
      <c r="F22" s="8">
        <f t="shared" si="4"/>
        <v>2.5000000000016696E-7</v>
      </c>
      <c r="G22" s="5">
        <f t="shared" si="2"/>
        <v>4.0609999999999999</v>
      </c>
      <c r="H22" s="5"/>
      <c r="I22" s="5"/>
      <c r="J22" s="5"/>
      <c r="K22" s="5"/>
      <c r="L22" s="6"/>
      <c r="M22" s="6"/>
      <c r="N22" s="6"/>
      <c r="O22" s="6"/>
      <c r="P22" s="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1:76" x14ac:dyDescent="0.2">
      <c r="A23" s="18" t="s">
        <v>30</v>
      </c>
      <c r="B23" s="12">
        <v>1.327</v>
      </c>
      <c r="C23" s="13">
        <v>1.3260000000000001</v>
      </c>
      <c r="D23" s="5">
        <f t="shared" si="0"/>
        <v>1.3265</v>
      </c>
      <c r="E23" s="8">
        <f t="shared" si="1"/>
        <v>4.9999999999994493E-4</v>
      </c>
      <c r="F23" s="8">
        <f t="shared" si="4"/>
        <v>2.4999999999994493E-7</v>
      </c>
      <c r="G23" s="5">
        <f t="shared" si="2"/>
        <v>2.653</v>
      </c>
      <c r="H23" s="5"/>
      <c r="I23" s="5"/>
      <c r="J23" s="5"/>
      <c r="K23" s="5"/>
      <c r="L23" s="6"/>
      <c r="M23" s="6"/>
      <c r="N23" s="6"/>
      <c r="O23" s="6"/>
      <c r="P23" s="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1:76" x14ac:dyDescent="0.2">
      <c r="A24" s="18" t="s">
        <v>31</v>
      </c>
      <c r="B24" s="12">
        <v>1.4259999999999999</v>
      </c>
      <c r="C24" s="13">
        <v>1.427</v>
      </c>
      <c r="D24" s="5">
        <f t="shared" si="0"/>
        <v>1.4264999999999999</v>
      </c>
      <c r="E24" s="8">
        <f t="shared" si="1"/>
        <v>-4.9999999999994493E-4</v>
      </c>
      <c r="F24" s="8">
        <f t="shared" si="4"/>
        <v>2.4999999999994493E-7</v>
      </c>
      <c r="G24" s="5">
        <f t="shared" si="2"/>
        <v>2.8529999999999998</v>
      </c>
      <c r="H24" s="5"/>
      <c r="I24" s="5"/>
      <c r="J24" s="5"/>
      <c r="K24" s="5"/>
      <c r="L24" s="6"/>
      <c r="M24" s="6"/>
      <c r="N24" s="6"/>
      <c r="O24" s="6"/>
      <c r="P24" s="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1:76" x14ac:dyDescent="0.2">
      <c r="A25" s="18" t="s">
        <v>32</v>
      </c>
      <c r="B25" s="12">
        <v>1.0289999999999999</v>
      </c>
      <c r="C25" s="13">
        <v>1.0289999999999999</v>
      </c>
      <c r="D25" s="5">
        <f t="shared" si="0"/>
        <v>1.0289999999999999</v>
      </c>
      <c r="E25" s="8">
        <f t="shared" si="1"/>
        <v>0</v>
      </c>
      <c r="F25" s="8">
        <f t="shared" si="4"/>
        <v>0</v>
      </c>
      <c r="G25" s="5">
        <f t="shared" si="2"/>
        <v>2.0579999999999998</v>
      </c>
      <c r="H25" s="5"/>
      <c r="I25" s="5"/>
      <c r="J25" s="5"/>
      <c r="K25" s="5"/>
      <c r="L25" s="6"/>
      <c r="M25" s="6"/>
      <c r="N25" s="6"/>
      <c r="O25" s="6"/>
      <c r="P25" s="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</row>
    <row r="26" spans="1:76" x14ac:dyDescent="0.2">
      <c r="A26" s="18" t="s">
        <v>33</v>
      </c>
      <c r="B26" s="12">
        <v>1.026</v>
      </c>
      <c r="C26" s="13">
        <v>1.026</v>
      </c>
      <c r="D26" s="5">
        <f t="shared" si="0"/>
        <v>1.026</v>
      </c>
      <c r="E26" s="8">
        <f t="shared" si="1"/>
        <v>0</v>
      </c>
      <c r="F26" s="8">
        <f t="shared" si="4"/>
        <v>0</v>
      </c>
      <c r="G26" s="5">
        <f t="shared" si="2"/>
        <v>2.052</v>
      </c>
      <c r="H26" s="5"/>
      <c r="I26" s="5"/>
      <c r="J26" s="5"/>
      <c r="K26" s="5"/>
      <c r="L26" s="6"/>
      <c r="M26" s="6"/>
      <c r="N26" s="6"/>
      <c r="O26" s="6"/>
      <c r="P26" s="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</row>
    <row r="27" spans="1:76" x14ac:dyDescent="0.2">
      <c r="A27" s="18" t="s">
        <v>34</v>
      </c>
      <c r="B27" s="12">
        <v>1.028</v>
      </c>
      <c r="C27" s="13">
        <v>1.028</v>
      </c>
      <c r="D27" s="5">
        <f t="shared" si="0"/>
        <v>1.028</v>
      </c>
      <c r="E27" s="8">
        <f t="shared" si="1"/>
        <v>0</v>
      </c>
      <c r="F27" s="8">
        <f t="shared" si="4"/>
        <v>0</v>
      </c>
      <c r="G27" s="5">
        <f t="shared" si="2"/>
        <v>2.056</v>
      </c>
      <c r="H27" s="5"/>
      <c r="I27" s="5"/>
      <c r="J27" s="5"/>
      <c r="K27" s="5"/>
      <c r="L27" s="6"/>
      <c r="M27" s="6"/>
      <c r="N27" s="6"/>
      <c r="O27" s="6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</row>
    <row r="28" spans="1:76" ht="13.5" thickBot="1" x14ac:dyDescent="0.25">
      <c r="A28" s="19" t="s">
        <v>35</v>
      </c>
      <c r="B28" s="17">
        <v>1.1000000000000001</v>
      </c>
      <c r="C28" s="16">
        <v>1.028</v>
      </c>
      <c r="D28" s="5">
        <f t="shared" si="0"/>
        <v>1.0640000000000001</v>
      </c>
      <c r="E28" s="8">
        <f t="shared" si="1"/>
        <v>3.6000000000000032E-2</v>
      </c>
      <c r="F28" s="8">
        <f t="shared" si="4"/>
        <v>1.2960000000000022E-3</v>
      </c>
      <c r="G28" s="5">
        <f t="shared" si="2"/>
        <v>2.1280000000000001</v>
      </c>
      <c r="H28" s="5"/>
      <c r="I28" s="5"/>
      <c r="J28" s="5"/>
      <c r="K28" s="5"/>
      <c r="L28" s="6"/>
      <c r="M28" s="6"/>
      <c r="N28" s="6"/>
      <c r="O28" s="6"/>
      <c r="P28" s="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1:76" x14ac:dyDescent="0.2">
      <c r="A29" s="1"/>
      <c r="B29" s="1"/>
      <c r="C29" s="1"/>
      <c r="D29" s="5"/>
      <c r="E29" s="5" t="s">
        <v>9</v>
      </c>
      <c r="F29" s="8">
        <f>SUM(F13:F28)</f>
        <v>1.3015000000000019E-3</v>
      </c>
      <c r="G29" s="5"/>
      <c r="H29" s="5"/>
      <c r="I29" s="5">
        <f>SUM(G13:G28)</f>
        <v>39.76</v>
      </c>
      <c r="J29" s="5"/>
      <c r="K29" s="5"/>
      <c r="L29" s="6"/>
      <c r="M29" s="6"/>
      <c r="N29" s="6"/>
      <c r="O29" s="6"/>
      <c r="P29" s="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76" x14ac:dyDescent="0.2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76" x14ac:dyDescent="0.2">
      <c r="A31" s="27"/>
      <c r="B31" s="27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76" s="27" customFormat="1" x14ac:dyDescent="0.2">
      <c r="C32" s="36"/>
      <c r="D32" s="36"/>
      <c r="E32" s="36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</row>
    <row r="33" spans="1:82" s="27" customFormat="1" x14ac:dyDescent="0.2">
      <c r="C33" s="36"/>
      <c r="D33" s="36"/>
      <c r="E33" s="36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</row>
    <row r="34" spans="1:82" s="27" customFormat="1" x14ac:dyDescent="0.2">
      <c r="C34" s="36"/>
      <c r="D34" s="36"/>
      <c r="E34" s="36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</row>
    <row r="35" spans="1:82" s="27" customFormat="1" x14ac:dyDescent="0.2">
      <c r="C35" s="36"/>
      <c r="D35" s="36"/>
      <c r="E35" s="36"/>
      <c r="F35" s="36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</row>
    <row r="36" spans="1:82" s="27" customFormat="1" x14ac:dyDescent="0.2">
      <c r="C36" s="36"/>
      <c r="D36" s="36"/>
      <c r="E36" s="36"/>
      <c r="F36" s="36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</row>
    <row r="37" spans="1:82" s="27" customFormat="1" x14ac:dyDescent="0.2">
      <c r="C37" s="36"/>
      <c r="D37" s="36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</row>
    <row r="38" spans="1:82" s="27" customFormat="1" x14ac:dyDescent="0.2">
      <c r="C38" s="36"/>
      <c r="D38" s="36"/>
      <c r="E38" s="36"/>
      <c r="F38" s="36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</row>
    <row r="39" spans="1:82" s="27" customFormat="1" x14ac:dyDescent="0.2">
      <c r="C39" s="36"/>
      <c r="D39" s="36"/>
      <c r="E39" s="36"/>
      <c r="F39" s="36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</row>
    <row r="40" spans="1:82" s="27" customFormat="1" x14ac:dyDescent="0.2">
      <c r="C40" s="36"/>
      <c r="D40" s="36"/>
      <c r="E40" s="36"/>
      <c r="F40" s="36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</row>
    <row r="41" spans="1:8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</row>
    <row r="42" spans="1:8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</row>
    <row r="43" spans="1:8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</row>
    <row r="44" spans="1:8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</row>
    <row r="45" spans="1:8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</row>
    <row r="46" spans="1:8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</row>
    <row r="47" spans="1:8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</row>
    <row r="48" spans="1:8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</row>
    <row r="49" spans="1:8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0" spans="1:8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</row>
    <row r="51" spans="1:8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</row>
    <row r="52" spans="1:8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  <row r="53" spans="1:8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</row>
    <row r="54" spans="1:8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</row>
    <row r="55" spans="1:8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</row>
    <row r="56" spans="1:8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</row>
    <row r="57" spans="1:8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</row>
    <row r="58" spans="1:8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</row>
    <row r="59" spans="1:8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</row>
    <row r="60" spans="1:8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8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8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8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8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1:7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1:7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1:7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</row>
    <row r="68" spans="1:7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</row>
    <row r="69" spans="1:7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</row>
    <row r="70" spans="1:7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</row>
    <row r="71" spans="1:7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</row>
    <row r="72" spans="1:7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</row>
    <row r="79" spans="1:7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</row>
    <row r="80" spans="1:7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</row>
    <row r="81" spans="1:2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7:22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7:22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7:22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7:22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7:22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7:22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7:22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7:22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7:22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7:22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7:22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7:22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7:22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7:22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7:22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7:22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7:22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7:22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7:22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7:22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7:22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7:22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7:22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7:22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7:22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7:22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7:22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7:22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7:22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7:22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7:22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7:22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7:22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7:22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7:22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7:22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7:22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7:22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7:22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7:22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7:22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7:22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7:22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7:22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7:22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7:22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7:22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7:22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7:22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7:22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7:22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7:22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7:22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7:22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7:22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7:22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7:22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7:22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7:22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7:22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7:22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7:22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7:22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7:22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</sheetData>
  <sheetProtection selectLockedCells="1"/>
  <mergeCells count="3">
    <mergeCell ref="A11:C11"/>
    <mergeCell ref="A8:C8"/>
    <mergeCell ref="A9:C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0"/>
  <sheetViews>
    <sheetView showGridLines="0" showRowColHeaders="0" workbookViewId="0">
      <selection activeCell="A20" sqref="A20:H20"/>
    </sheetView>
  </sheetViews>
  <sheetFormatPr defaultRowHeight="12.75" x14ac:dyDescent="0.2"/>
  <cols>
    <col min="1" max="1" width="29" style="27" customWidth="1"/>
    <col min="2" max="2" width="28.85546875" style="27" customWidth="1"/>
    <col min="3" max="16384" width="9.140625" style="27"/>
  </cols>
  <sheetData>
    <row r="1" spans="1:3" x14ac:dyDescent="0.2">
      <c r="A1" s="43"/>
      <c r="B1" s="44"/>
      <c r="C1" s="44"/>
    </row>
    <row r="2" spans="1:3" x14ac:dyDescent="0.2">
      <c r="A2" s="45"/>
      <c r="B2" s="46"/>
      <c r="C2" s="46"/>
    </row>
    <row r="3" spans="1:3" x14ac:dyDescent="0.2">
      <c r="A3" s="28"/>
      <c r="B3" s="29"/>
      <c r="C3" s="29"/>
    </row>
    <row r="4" spans="1:3" x14ac:dyDescent="0.2">
      <c r="A4" s="28"/>
      <c r="B4" s="29"/>
      <c r="C4" s="29"/>
    </row>
    <row r="5" spans="1:3" x14ac:dyDescent="0.2">
      <c r="A5" s="28"/>
      <c r="B5" s="29"/>
      <c r="C5" s="29"/>
    </row>
    <row r="6" spans="1:3" ht="13.5" thickBot="1" x14ac:dyDescent="0.25"/>
    <row r="7" spans="1:3" x14ac:dyDescent="0.2">
      <c r="A7" s="30" t="s">
        <v>10</v>
      </c>
      <c r="B7" s="20">
        <f>2*'DANE WEJŚCIOWE'!F29</f>
        <v>2.6030000000000037E-3</v>
      </c>
    </row>
    <row r="8" spans="1:3" x14ac:dyDescent="0.2">
      <c r="A8" s="31" t="s">
        <v>11</v>
      </c>
      <c r="B8" s="21">
        <v>16</v>
      </c>
    </row>
    <row r="9" spans="1:3" x14ac:dyDescent="0.2">
      <c r="A9" s="31" t="s">
        <v>12</v>
      </c>
      <c r="B9" s="21">
        <f>B7/B8</f>
        <v>1.6268750000000023E-4</v>
      </c>
    </row>
    <row r="10" spans="1:3" x14ac:dyDescent="0.2">
      <c r="A10" s="31" t="s">
        <v>13</v>
      </c>
      <c r="B10" s="22">
        <f>SUM('DANE WEJŚCIOWE'!L13:L20)</f>
        <v>1.3045000000000021E-3</v>
      </c>
    </row>
    <row r="11" spans="1:3" x14ac:dyDescent="0.2">
      <c r="A11" s="31" t="s">
        <v>14</v>
      </c>
      <c r="B11" s="21">
        <v>8</v>
      </c>
    </row>
    <row r="12" spans="1:3" x14ac:dyDescent="0.2">
      <c r="A12" s="31" t="s">
        <v>15</v>
      </c>
      <c r="B12" s="21">
        <f>B10/B11</f>
        <v>1.6306250000000026E-4</v>
      </c>
    </row>
    <row r="13" spans="1:3" ht="25.5" x14ac:dyDescent="0.2">
      <c r="A13" s="32" t="s">
        <v>16</v>
      </c>
      <c r="B13" s="23">
        <f>(B12-B9)/2</f>
        <v>1.8750000000001133E-7</v>
      </c>
    </row>
    <row r="14" spans="1:3" ht="25.5" x14ac:dyDescent="0.2">
      <c r="A14" s="31" t="s">
        <v>17</v>
      </c>
      <c r="B14" s="21">
        <f>B13^0.5</f>
        <v>4.3301270189223241E-4</v>
      </c>
    </row>
    <row r="15" spans="1:3" ht="13.5" thickBot="1" x14ac:dyDescent="0.25">
      <c r="A15" s="33" t="s">
        <v>18</v>
      </c>
      <c r="B15" s="24">
        <f>'DANE WEJŚCIOWE'!I29/32</f>
        <v>1.2424999999999999</v>
      </c>
    </row>
    <row r="16" spans="1:3" ht="26.25" thickBot="1" x14ac:dyDescent="0.25">
      <c r="A16" s="34" t="s">
        <v>19</v>
      </c>
      <c r="B16" s="35">
        <f>B14/B15*100</f>
        <v>3.4850116852493555E-2</v>
      </c>
    </row>
    <row r="19" spans="1:8" ht="36.75" customHeight="1" x14ac:dyDescent="0.2">
      <c r="A19" s="47" t="s">
        <v>38</v>
      </c>
      <c r="B19" s="47"/>
      <c r="C19" s="47"/>
      <c r="D19" s="47"/>
      <c r="E19" s="47"/>
      <c r="F19" s="47"/>
      <c r="G19" s="47"/>
      <c r="H19" s="47"/>
    </row>
    <row r="20" spans="1:8" ht="24" customHeight="1" x14ac:dyDescent="0.2">
      <c r="A20" s="48" t="s">
        <v>41</v>
      </c>
      <c r="B20" s="49"/>
      <c r="C20" s="49"/>
      <c r="D20" s="49"/>
      <c r="E20" s="49"/>
      <c r="F20" s="49"/>
      <c r="G20" s="49"/>
      <c r="H20" s="49"/>
    </row>
  </sheetData>
  <sheetProtection algorithmName="SHA-512" hashValue="GdNAapIi3u8vIw8+zf2HH/eeLeAdRY81lFqpPFESSdOcG8ccdOIT47bUK/O3Fuo2SLADL/lEcYMu0R1SdguxNA==" saltValue="8IavVoxlGETbQ+iqZWpeSg==" spinCount="100000" sheet="1" objects="1" scenarios="1" selectLockedCells="1" selectUnlockedCells="1"/>
  <mergeCells count="4">
    <mergeCell ref="A1:C1"/>
    <mergeCell ref="A2:C2"/>
    <mergeCell ref="A19:H19"/>
    <mergeCell ref="A20:H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M90"/>
  <sheetViews>
    <sheetView tabSelected="1" workbookViewId="0">
      <selection activeCell="G96" sqref="G96"/>
    </sheetView>
  </sheetViews>
  <sheetFormatPr defaultRowHeight="12.75" x14ac:dyDescent="0.2"/>
  <cols>
    <col min="1" max="16384" width="9.140625" style="27"/>
  </cols>
  <sheetData>
    <row r="5" spans="1:11" ht="18" x14ac:dyDescent="0.2">
      <c r="A5" s="50" t="s">
        <v>42</v>
      </c>
      <c r="B5" s="50"/>
      <c r="C5" s="50"/>
      <c r="D5" s="50"/>
      <c r="E5" s="50"/>
      <c r="F5" s="50"/>
      <c r="G5" s="50"/>
    </row>
    <row r="6" spans="1:11" ht="36.75" x14ac:dyDescent="0.2">
      <c r="A6" s="51" t="s">
        <v>66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33.75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8" x14ac:dyDescent="0.2">
      <c r="A8" s="53" t="s">
        <v>43</v>
      </c>
      <c r="B8" s="53"/>
      <c r="C8" s="53"/>
      <c r="D8" s="53"/>
      <c r="E8" s="53"/>
      <c r="F8" s="53"/>
      <c r="G8" s="53"/>
    </row>
    <row r="9" spans="1:11" ht="73.5" customHeight="1" x14ac:dyDescent="0.2">
      <c r="A9" s="54" t="s">
        <v>67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73.5" customHeigh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15" x14ac:dyDescent="0.2">
      <c r="A11" s="55"/>
      <c r="B11" s="55"/>
    </row>
    <row r="12" spans="1:11" ht="15" x14ac:dyDescent="0.2">
      <c r="A12" s="55"/>
      <c r="B12" s="55"/>
    </row>
    <row r="13" spans="1:11" ht="22.5" x14ac:dyDescent="0.2">
      <c r="A13" s="55"/>
      <c r="B13" s="55"/>
      <c r="F13" s="56"/>
    </row>
    <row r="14" spans="1:11" ht="22.5" x14ac:dyDescent="0.2">
      <c r="A14" s="57"/>
      <c r="B14" s="55"/>
      <c r="C14" s="56"/>
    </row>
    <row r="16" spans="1:11" x14ac:dyDescent="0.2">
      <c r="A16" s="58"/>
    </row>
    <row r="17" spans="1:13" ht="15" x14ac:dyDescent="0.2">
      <c r="A17" s="59" t="s">
        <v>44</v>
      </c>
    </row>
    <row r="19" spans="1:13" ht="15" x14ac:dyDescent="0.2">
      <c r="A19" s="71" t="s">
        <v>69</v>
      </c>
      <c r="B19" s="69"/>
      <c r="C19" s="69"/>
      <c r="D19" s="69"/>
      <c r="E19" s="69"/>
      <c r="F19" s="69"/>
      <c r="G19" s="60"/>
      <c r="H19" s="60"/>
      <c r="I19" s="60"/>
      <c r="J19" s="60"/>
      <c r="K19" s="60"/>
      <c r="L19" s="60"/>
      <c r="M19" s="60"/>
    </row>
    <row r="20" spans="1:13" ht="15" x14ac:dyDescent="0.2">
      <c r="A20" s="71" t="s">
        <v>70</v>
      </c>
      <c r="B20" s="69"/>
      <c r="C20" s="69"/>
      <c r="D20" s="69"/>
      <c r="E20" s="69"/>
      <c r="F20" s="69"/>
      <c r="G20" s="60"/>
      <c r="H20" s="60"/>
      <c r="I20" s="60"/>
      <c r="J20" s="60"/>
      <c r="K20" s="60"/>
      <c r="L20" s="60"/>
      <c r="M20" s="60"/>
    </row>
    <row r="21" spans="1:13" ht="15" x14ac:dyDescent="0.2">
      <c r="A21" s="71" t="s">
        <v>71</v>
      </c>
      <c r="B21" s="69"/>
      <c r="C21" s="69"/>
      <c r="D21" s="69"/>
      <c r="E21" s="69"/>
      <c r="F21" s="69"/>
      <c r="G21" s="60"/>
      <c r="H21" s="60"/>
      <c r="I21" s="60"/>
      <c r="J21" s="60"/>
      <c r="K21" s="60"/>
      <c r="L21" s="60"/>
      <c r="M21" s="60"/>
    </row>
    <row r="22" spans="1:13" ht="15" x14ac:dyDescent="0.2">
      <c r="A22" s="71" t="s">
        <v>68</v>
      </c>
      <c r="B22" s="69"/>
      <c r="C22" s="69"/>
      <c r="D22" s="69"/>
      <c r="E22" s="69"/>
      <c r="F22" s="69"/>
      <c r="G22" s="60"/>
      <c r="H22" s="60"/>
      <c r="I22" s="60"/>
      <c r="J22" s="60"/>
      <c r="K22" s="60"/>
      <c r="L22" s="60"/>
      <c r="M22" s="60"/>
    </row>
    <row r="23" spans="1:13" ht="15" x14ac:dyDescent="0.2">
      <c r="A23" s="71" t="s">
        <v>72</v>
      </c>
      <c r="B23" s="69"/>
      <c r="C23" s="69"/>
      <c r="D23" s="69"/>
      <c r="E23" s="69"/>
      <c r="F23" s="69"/>
      <c r="G23" s="60"/>
      <c r="H23" s="60"/>
      <c r="I23" s="60"/>
      <c r="J23" s="60"/>
      <c r="K23" s="60"/>
      <c r="L23" s="60"/>
      <c r="M23" s="60"/>
    </row>
    <row r="24" spans="1:13" ht="15.75" x14ac:dyDescent="0.2">
      <c r="A24" s="70" t="s">
        <v>73</v>
      </c>
      <c r="B24" s="69"/>
      <c r="C24" s="69"/>
      <c r="D24" s="69"/>
      <c r="E24" s="69"/>
      <c r="F24" s="69"/>
      <c r="G24" s="60"/>
      <c r="H24" s="60"/>
      <c r="I24" s="60"/>
      <c r="J24" s="60"/>
      <c r="K24" s="60"/>
      <c r="L24" s="60"/>
      <c r="M24" s="60"/>
    </row>
    <row r="25" spans="1:13" ht="15.75" x14ac:dyDescent="0.2">
      <c r="A25" s="70" t="s">
        <v>74</v>
      </c>
      <c r="B25" s="69"/>
      <c r="C25" s="69"/>
      <c r="D25" s="69"/>
      <c r="E25" s="69"/>
      <c r="F25" s="69"/>
      <c r="G25" s="60"/>
      <c r="H25" s="60"/>
      <c r="I25" s="60"/>
      <c r="J25" s="60"/>
      <c r="K25" s="60"/>
      <c r="L25" s="60"/>
      <c r="M25" s="60"/>
    </row>
    <row r="26" spans="1:13" ht="15" x14ac:dyDescent="0.2">
      <c r="A26" s="71" t="s">
        <v>75</v>
      </c>
      <c r="B26" s="69"/>
      <c r="C26" s="69"/>
      <c r="D26" s="69"/>
      <c r="E26" s="69"/>
      <c r="F26" s="69"/>
      <c r="G26" s="60"/>
      <c r="H26" s="60"/>
      <c r="I26" s="60"/>
      <c r="J26" s="60"/>
      <c r="K26" s="60"/>
      <c r="L26" s="60"/>
      <c r="M26" s="60"/>
    </row>
    <row r="27" spans="1:13" ht="15.75" x14ac:dyDescent="0.2">
      <c r="A27" s="70" t="s">
        <v>76</v>
      </c>
      <c r="B27" s="69"/>
      <c r="C27" s="69"/>
      <c r="D27" s="69"/>
      <c r="E27" s="69"/>
      <c r="F27" s="69"/>
      <c r="G27" s="60"/>
      <c r="H27" s="60"/>
      <c r="I27" s="60"/>
      <c r="J27" s="60"/>
      <c r="K27" s="60"/>
      <c r="L27" s="60"/>
      <c r="M27" s="60"/>
    </row>
    <row r="28" spans="1:13" ht="15.75" x14ac:dyDescent="0.2">
      <c r="A28" s="70" t="s">
        <v>77</v>
      </c>
      <c r="B28" s="69"/>
      <c r="C28" s="69"/>
      <c r="D28" s="69"/>
      <c r="E28" s="69"/>
      <c r="F28" s="69"/>
      <c r="G28" s="60"/>
      <c r="H28" s="60"/>
      <c r="I28" s="60"/>
      <c r="J28" s="60"/>
      <c r="K28" s="60"/>
      <c r="L28" s="60"/>
      <c r="M28" s="60"/>
    </row>
    <row r="29" spans="1:13" ht="15.75" x14ac:dyDescent="0.2">
      <c r="A29" s="70" t="s">
        <v>78</v>
      </c>
      <c r="B29" s="69"/>
      <c r="C29" s="69"/>
      <c r="D29" s="69"/>
      <c r="E29" s="69"/>
      <c r="F29" s="69"/>
      <c r="G29" s="60"/>
      <c r="H29" s="60"/>
      <c r="I29" s="60"/>
      <c r="J29" s="60"/>
      <c r="K29" s="60"/>
      <c r="L29" s="60"/>
      <c r="M29" s="60"/>
    </row>
    <row r="30" spans="1:13" ht="15.75" x14ac:dyDescent="0.2">
      <c r="A30" s="70" t="s">
        <v>79</v>
      </c>
      <c r="B30" s="69"/>
      <c r="C30" s="69"/>
      <c r="D30" s="69"/>
      <c r="E30" s="69"/>
      <c r="F30" s="69"/>
      <c r="G30" s="60"/>
      <c r="H30" s="60"/>
      <c r="I30" s="60"/>
      <c r="J30" s="60"/>
      <c r="K30" s="60"/>
      <c r="L30" s="60"/>
      <c r="M30" s="60"/>
    </row>
    <row r="31" spans="1:13" ht="15" x14ac:dyDescent="0.2">
      <c r="A31" s="71" t="s">
        <v>80</v>
      </c>
      <c r="B31" s="69"/>
      <c r="C31" s="69"/>
      <c r="D31" s="69"/>
      <c r="E31" s="69"/>
      <c r="F31" s="69"/>
      <c r="G31" s="60"/>
      <c r="H31" s="60"/>
      <c r="I31" s="60"/>
      <c r="J31" s="60"/>
      <c r="K31" s="60"/>
      <c r="L31" s="60"/>
      <c r="M31" s="60"/>
    </row>
    <row r="32" spans="1:13" ht="15" x14ac:dyDescent="0.2">
      <c r="A32" s="71" t="s">
        <v>81</v>
      </c>
      <c r="B32" s="69"/>
      <c r="C32" s="69"/>
      <c r="D32" s="69"/>
      <c r="E32" s="69"/>
      <c r="F32" s="69"/>
      <c r="G32" s="60"/>
      <c r="H32" s="60"/>
      <c r="I32" s="60"/>
      <c r="J32" s="60"/>
      <c r="K32" s="60"/>
      <c r="L32" s="60"/>
      <c r="M32" s="60"/>
    </row>
    <row r="33" spans="1:13" ht="15.75" x14ac:dyDescent="0.2">
      <c r="A33" s="70" t="s">
        <v>82</v>
      </c>
      <c r="B33" s="69"/>
      <c r="C33" s="69"/>
      <c r="D33" s="69"/>
      <c r="E33" s="69"/>
      <c r="F33" s="69"/>
      <c r="G33" s="60"/>
      <c r="H33" s="60"/>
      <c r="I33" s="60"/>
      <c r="J33" s="60"/>
      <c r="K33" s="60"/>
      <c r="L33" s="60"/>
      <c r="M33" s="60"/>
    </row>
    <row r="34" spans="1:13" ht="15.75" x14ac:dyDescent="0.2">
      <c r="A34" s="70" t="s">
        <v>83</v>
      </c>
      <c r="B34" s="69"/>
      <c r="C34" s="69"/>
      <c r="D34" s="69"/>
      <c r="E34" s="69"/>
      <c r="F34" s="69"/>
      <c r="G34" s="60"/>
      <c r="H34" s="60"/>
      <c r="I34" s="60"/>
      <c r="J34" s="60"/>
      <c r="K34" s="60"/>
      <c r="L34" s="60"/>
      <c r="M34" s="60"/>
    </row>
    <row r="35" spans="1:13" ht="15.75" x14ac:dyDescent="0.2">
      <c r="A35" s="70" t="s">
        <v>84</v>
      </c>
      <c r="B35" s="69"/>
      <c r="C35" s="69"/>
      <c r="D35" s="69"/>
      <c r="E35" s="69"/>
      <c r="F35" s="69"/>
      <c r="G35" s="60"/>
      <c r="H35" s="60"/>
      <c r="I35" s="60"/>
      <c r="J35" s="60"/>
      <c r="K35" s="60"/>
      <c r="L35" s="60"/>
      <c r="M35" s="60"/>
    </row>
    <row r="36" spans="1:13" ht="15" x14ac:dyDescent="0.2">
      <c r="A36" s="71" t="s">
        <v>85</v>
      </c>
      <c r="B36" s="69"/>
      <c r="C36" s="69"/>
      <c r="D36" s="69"/>
      <c r="E36" s="69"/>
      <c r="F36" s="69"/>
      <c r="G36" s="60"/>
      <c r="H36" s="60"/>
      <c r="I36" s="60"/>
      <c r="J36" s="60"/>
      <c r="K36" s="60"/>
      <c r="L36" s="60"/>
      <c r="M36" s="60"/>
    </row>
    <row r="37" spans="1:13" ht="15.75" x14ac:dyDescent="0.2">
      <c r="A37" s="70" t="s">
        <v>86</v>
      </c>
      <c r="B37" s="69"/>
      <c r="C37" s="69"/>
      <c r="D37" s="69"/>
      <c r="E37" s="69"/>
      <c r="F37" s="69"/>
      <c r="G37" s="60"/>
      <c r="H37" s="60"/>
      <c r="I37" s="60"/>
      <c r="J37" s="60"/>
      <c r="K37" s="60"/>
      <c r="L37" s="60"/>
      <c r="M37" s="60"/>
    </row>
    <row r="38" spans="1:13" ht="15.75" x14ac:dyDescent="0.2">
      <c r="A38" s="70" t="s">
        <v>87</v>
      </c>
      <c r="B38" s="69"/>
      <c r="C38" s="69"/>
      <c r="D38" s="69"/>
      <c r="E38" s="69"/>
      <c r="F38" s="69"/>
      <c r="G38" s="60"/>
      <c r="H38" s="60"/>
      <c r="I38" s="60"/>
      <c r="J38" s="60"/>
      <c r="K38" s="60"/>
      <c r="L38" s="60"/>
      <c r="M38" s="60"/>
    </row>
    <row r="39" spans="1:13" ht="15.75" x14ac:dyDescent="0.2">
      <c r="A39" s="6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ht="15" x14ac:dyDescent="0.2">
      <c r="A41" s="59" t="s">
        <v>45</v>
      </c>
    </row>
    <row r="42" spans="1:13" ht="15" x14ac:dyDescent="0.2">
      <c r="A42" s="62" t="s">
        <v>46</v>
      </c>
    </row>
    <row r="46" spans="1:13" ht="15.75" x14ac:dyDescent="0.2">
      <c r="A46" s="59" t="s">
        <v>47</v>
      </c>
    </row>
    <row r="47" spans="1:13" ht="15" x14ac:dyDescent="0.2">
      <c r="A47" s="62" t="s">
        <v>48</v>
      </c>
    </row>
    <row r="48" spans="1:13" ht="15" x14ac:dyDescent="0.2">
      <c r="A48" s="62" t="s">
        <v>49</v>
      </c>
    </row>
    <row r="49" spans="1:5" ht="15" x14ac:dyDescent="0.2">
      <c r="A49" s="63" t="s">
        <v>50</v>
      </c>
    </row>
    <row r="51" spans="1:5" ht="15" x14ac:dyDescent="0.2">
      <c r="A51" s="59" t="s">
        <v>51</v>
      </c>
    </row>
    <row r="52" spans="1:5" ht="15" x14ac:dyDescent="0.2">
      <c r="A52" s="64" t="s">
        <v>52</v>
      </c>
    </row>
    <row r="53" spans="1:5" ht="15" x14ac:dyDescent="0.2">
      <c r="A53" s="64" t="s">
        <v>53</v>
      </c>
    </row>
    <row r="54" spans="1:5" ht="15" x14ac:dyDescent="0.2">
      <c r="A54" s="64" t="s">
        <v>54</v>
      </c>
      <c r="B54" s="65"/>
      <c r="C54" s="65"/>
      <c r="D54" s="65"/>
      <c r="E54" s="65"/>
    </row>
    <row r="55" spans="1:5" ht="15" x14ac:dyDescent="0.2">
      <c r="A55" s="64"/>
      <c r="B55" s="62" t="s">
        <v>55</v>
      </c>
      <c r="C55" s="65"/>
      <c r="D55" s="65"/>
      <c r="E55" s="65"/>
    </row>
    <row r="56" spans="1:5" ht="15" x14ac:dyDescent="0.2">
      <c r="A56" s="64"/>
      <c r="B56" s="62"/>
      <c r="C56" s="65"/>
      <c r="D56" s="65"/>
      <c r="E56" s="65"/>
    </row>
    <row r="58" spans="1:5" ht="15" x14ac:dyDescent="0.2">
      <c r="A58" s="59" t="s">
        <v>56</v>
      </c>
    </row>
    <row r="59" spans="1:5" ht="15.75" x14ac:dyDescent="0.2">
      <c r="A59" s="62" t="s">
        <v>57</v>
      </c>
    </row>
    <row r="60" spans="1:5" ht="15" x14ac:dyDescent="0.2">
      <c r="A60" s="62"/>
    </row>
    <row r="62" spans="1:5" ht="15" x14ac:dyDescent="0.2">
      <c r="A62" s="59" t="s">
        <v>58</v>
      </c>
    </row>
    <row r="63" spans="1:5" ht="15" x14ac:dyDescent="0.2">
      <c r="A63" s="62" t="s">
        <v>59</v>
      </c>
    </row>
    <row r="64" spans="1:5" ht="15" x14ac:dyDescent="0.2">
      <c r="A64" s="62"/>
    </row>
    <row r="65" spans="1:1" ht="15" x14ac:dyDescent="0.2">
      <c r="A65" s="64"/>
    </row>
    <row r="66" spans="1:1" ht="15" x14ac:dyDescent="0.2">
      <c r="A66" s="59" t="s">
        <v>60</v>
      </c>
    </row>
    <row r="67" spans="1:1" ht="15" x14ac:dyDescent="0.2">
      <c r="A67" s="62" t="s">
        <v>61</v>
      </c>
    </row>
    <row r="68" spans="1:1" x14ac:dyDescent="0.2">
      <c r="A68" s="58"/>
    </row>
    <row r="69" spans="1:1" x14ac:dyDescent="0.2">
      <c r="A69" s="58"/>
    </row>
    <row r="70" spans="1:1" x14ac:dyDescent="0.2">
      <c r="A70" s="58"/>
    </row>
    <row r="71" spans="1:1" ht="15" x14ac:dyDescent="0.2">
      <c r="A71" s="59" t="s">
        <v>62</v>
      </c>
    </row>
    <row r="78" spans="1:1" ht="15" x14ac:dyDescent="0.2">
      <c r="A78" s="59" t="s">
        <v>63</v>
      </c>
    </row>
    <row r="79" spans="1:1" s="62" customFormat="1" ht="15" x14ac:dyDescent="0.2"/>
    <row r="80" spans="1:1" ht="15" x14ac:dyDescent="0.2">
      <c r="A80" s="62" t="s">
        <v>64</v>
      </c>
    </row>
    <row r="81" spans="1:4" ht="15" x14ac:dyDescent="0.2">
      <c r="A81" s="62"/>
    </row>
    <row r="82" spans="1:4" ht="15.75" x14ac:dyDescent="0.2">
      <c r="A82" s="66"/>
    </row>
    <row r="83" spans="1:4" ht="15.75" x14ac:dyDescent="0.2">
      <c r="A83" s="66"/>
    </row>
    <row r="84" spans="1:4" ht="15.75" x14ac:dyDescent="0.2">
      <c r="A84" s="66" t="s">
        <v>50</v>
      </c>
    </row>
    <row r="85" spans="1:4" ht="30.75" customHeight="1" x14ac:dyDescent="0.2">
      <c r="A85" s="67" t="s">
        <v>65</v>
      </c>
      <c r="B85" s="68"/>
      <c r="C85" s="68"/>
      <c r="D85" s="68"/>
    </row>
    <row r="86" spans="1:4" ht="15" x14ac:dyDescent="0.2">
      <c r="A86" s="62"/>
    </row>
    <row r="87" spans="1:4" ht="15" x14ac:dyDescent="0.2">
      <c r="A87" s="62"/>
    </row>
    <row r="88" spans="1:4" ht="15" x14ac:dyDescent="0.2">
      <c r="A88" s="62"/>
    </row>
    <row r="89" spans="1:4" ht="15" x14ac:dyDescent="0.2">
      <c r="A89" s="62"/>
    </row>
    <row r="90" spans="1:4" ht="15" x14ac:dyDescent="0.2">
      <c r="A90" s="62"/>
    </row>
  </sheetData>
  <sheetProtection algorithmName="SHA-512" hashValue="CM1iDVx2YFj6myaxwuXqWlIgXvC39u0JwGHYZ46wHt1IEFtZ7oxffFOQr08Pv54DUf4CyIRRTGrR3/VMhbwXZw==" saltValue="Y6cfIh/JFEOzX8+58ny2zg==" spinCount="100000" sheet="1" objects="1" scenarios="1" selectLockedCells="1" selectUnlockedCells="1"/>
  <mergeCells count="4">
    <mergeCell ref="A5:G5"/>
    <mergeCell ref="A6:K6"/>
    <mergeCell ref="A8:G8"/>
    <mergeCell ref="A9:K9"/>
  </mergeCells>
  <hyperlinks>
    <hyperlink ref="A80" r:id="rId1" display="mailto:info@bnt-sigma.pl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WEJŚCIOWE</vt:lpstr>
      <vt:lpstr>WYNIK</vt:lpstr>
      <vt:lpstr>SZKOLENIE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Naukowo-Techniczne SIGMA</dc:creator>
  <cp:lastModifiedBy>Krzysztof</cp:lastModifiedBy>
  <dcterms:created xsi:type="dcterms:W3CDTF">2016-05-25T20:02:38Z</dcterms:created>
  <dcterms:modified xsi:type="dcterms:W3CDTF">2018-04-29T08:08:33Z</dcterms:modified>
</cp:coreProperties>
</file>